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<sst xmlns="http://schemas.openxmlformats.org/spreadsheetml/2006/main" count="104" uniqueCount="43">
  <si>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</si>
  <si>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</si>
  <si>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</si>
  <si>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</si>
  <si>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</si>
  <si>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</si>
  <si>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</si>
  <si>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</si>
  <si>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</si>
  <si>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</si>
  <si>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</si>
  <si>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</si>
  <si>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</si>
  <si>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</si>
  <si>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</si>
  <si>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</si>
  <si>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</si>
  <si>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</si>
  <si>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</si>
  <si>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</si>
  <si>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</si>
  <si>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</si>
  <si>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</si>
  <si>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12</t>
  </si>
  <si>
    <t>18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</si>
  <si>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</si>
  <si>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</si>
  <si>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Лот 3 Территориальный округ Соломбальский</t>
  </si>
  <si>
    <t>Михайловой Т.П. ул.</t>
  </si>
  <si>
    <t>Полярная ул.</t>
  </si>
  <si>
    <t>Челюскинцев ул.</t>
  </si>
  <si>
    <t>19</t>
  </si>
  <si>
    <t>15 к.1</t>
  </si>
  <si>
    <t>54</t>
  </si>
  <si>
    <t>Мещерского ул.</t>
  </si>
  <si>
    <t>30</t>
  </si>
  <si>
    <t>Адмирала Кузнецова ул.</t>
  </si>
  <si>
    <t>22,1</t>
  </si>
  <si>
    <t>Георгия Седова, ул</t>
  </si>
  <si>
    <t>Красных Партизан ул</t>
  </si>
  <si>
    <t>4,2</t>
  </si>
  <si>
    <t>24</t>
  </si>
  <si>
    <t>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</si>
</sst>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  <numFmt numFmtId="175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172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4" xfId="0" applyNumberFormat="1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2" fontId="44" fillId="33" borderId="16" xfId="0" applyNumberFormat="1" applyFont="1" applyFill="1" applyBorder="1" applyAlignment="1">
      <alignment horizontal="center"/>
    </xf>
    <xf numFmtId="0" fontId="45" fillId="33" borderId="14" xfId="0" applyNumberFormat="1" applyFont="1" applyFill="1" applyBorder="1" applyAlignment="1">
      <alignment horizontal="center" wrapText="1"/>
    </xf>
    <xf numFmtId="4" fontId="44" fillId="33" borderId="14" xfId="0" applyNumberFormat="1" applyFont="1" applyFill="1" applyBorder="1" applyAlignment="1">
      <alignment horizontal="center"/>
    </xf>
    <xf numFmtId="173" fontId="44" fillId="33" borderId="14" xfId="0" applyNumberFormat="1" applyFont="1" applyFill="1" applyBorder="1" applyAlignment="1">
      <alignment horizontal="center"/>
    </xf>
    <xf numFmtId="4" fontId="44" fillId="33" borderId="16" xfId="0" applyNumberFormat="1" applyFont="1" applyFill="1" applyBorder="1" applyAlignment="1">
      <alignment horizontal="center"/>
    </xf>
    <xf numFmtId="4" fontId="44" fillId="33" borderId="17" xfId="0" applyNumberFormat="1" applyFont="1" applyFill="1" applyBorder="1" applyAlignment="1">
      <alignment horizontal="center"/>
    </xf>
    <xf numFmtId="49" fontId="45" fillId="33" borderId="14" xfId="0" applyNumberFormat="1" applyFont="1" applyFill="1" applyBorder="1" applyAlignment="1">
      <alignment horizontal="center" wrapText="1"/>
    </xf>
    <xf numFmtId="49" fontId="44" fillId="33" borderId="14" xfId="0" applyNumberFormat="1" applyFont="1" applyFill="1" applyBorder="1" applyAlignment="1">
      <alignment horizontal="center"/>
    </xf>
    <xf numFmtId="172" fontId="44" fillId="33" borderId="16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2" fontId="44" fillId="33" borderId="0" xfId="0" applyNumberFormat="1" applyFont="1" applyFill="1" applyAlignment="1">
      <alignment horizontal="center"/>
    </xf>
    <xf numFmtId="1" fontId="43" fillId="33" borderId="0" xfId="0" applyNumberFormat="1" applyFont="1" applyFill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Alignment="1">
      <alignment horizontal="right"/>
    </xf>
    <xf numFmtId="172" fontId="1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1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 wrapText="1"/>
    </xf>
    <xf numFmtId="4" fontId="1" fillId="33" borderId="14" xfId="0" applyNumberFormat="1" applyFont="1" applyFill="1" applyBorder="1" applyAlignment="1">
      <alignment horizontal="center"/>
    </xf>
    <xf numFmtId="173" fontId="1" fillId="33" borderId="14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 wrapText="1"/>
    </xf>
    <xf numFmtId="49" fontId="1" fillId="33" borderId="14" xfId="0" applyNumberFormat="1" applyFont="1" applyFill="1" applyBorder="1" applyAlignment="1">
      <alignment horizontal="center"/>
    </xf>
    <xf numFmtId="172" fontId="1" fillId="33" borderId="16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49" fontId="4" fillId="33" borderId="18" xfId="52" applyNumberFormat="1" applyFont="1" applyFill="1" applyBorder="1" applyAlignment="1">
      <alignment horizontal="left" vertical="center" wrapText="1"/>
      <protection/>
    </xf>
    <xf numFmtId="49" fontId="4" fillId="33" borderId="18" xfId="0" applyNumberFormat="1" applyFont="1" applyFill="1" applyBorder="1" applyAlignment="1">
      <alignment horizontal="left" vertical="center" wrapText="1"/>
    </xf>
    <xf numFmtId="49" fontId="4" fillId="33" borderId="18" xfId="52" applyNumberFormat="1" applyFont="1" applyFill="1" applyBorder="1" applyAlignment="1">
      <alignment horizontal="center" vertical="center" wrapText="1"/>
      <protection/>
    </xf>
    <xf numFmtId="49" fontId="4" fillId="33" borderId="19" xfId="52" applyNumberFormat="1" applyFont="1" applyFill="1" applyBorder="1" applyAlignment="1">
      <alignment horizontal="center" vertical="center" wrapText="1"/>
      <protection/>
    </xf>
    <xf numFmtId="49" fontId="4" fillId="33" borderId="20" xfId="0" applyNumberFormat="1" applyFont="1" applyFill="1" applyBorder="1" applyAlignment="1">
      <alignment horizontal="left" vertical="center" wrapText="1"/>
    </xf>
    <xf numFmtId="49" fontId="4" fillId="33" borderId="20" xfId="52" applyNumberFormat="1" applyFont="1" applyFill="1" applyBorder="1" applyAlignment="1">
      <alignment horizontal="left" vertical="center" wrapText="1"/>
      <protection/>
    </xf>
    <xf numFmtId="49" fontId="4" fillId="33" borderId="20" xfId="52" applyNumberFormat="1" applyFont="1" applyFill="1" applyBorder="1" applyAlignment="1">
      <alignment horizontal="center" vertical="center" wrapText="1"/>
      <protection/>
    </xf>
    <xf numFmtId="49" fontId="4" fillId="33" borderId="21" xfId="52" applyNumberFormat="1" applyFont="1" applyFill="1" applyBorder="1" applyAlignment="1">
      <alignment horizontal="center" vertical="center" wrapText="1"/>
      <protection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4" fontId="4" fillId="33" borderId="18" xfId="0" applyNumberFormat="1" applyFont="1" applyFill="1" applyBorder="1" applyAlignment="1">
      <alignment horizontal="center" vertical="center" wrapText="1"/>
    </xf>
    <xf numFmtId="175" fontId="4" fillId="33" borderId="18" xfId="52" applyNumberFormat="1" applyFont="1" applyFill="1" applyBorder="1" applyAlignment="1">
      <alignment horizontal="center" vertical="center" wrapText="1"/>
      <protection/>
    </xf>
    <xf numFmtId="4" fontId="4" fillId="33" borderId="18" xfId="52" applyNumberFormat="1" applyFont="1" applyFill="1" applyBorder="1" applyAlignment="1">
      <alignment horizontal="center" vertical="center" wrapText="1"/>
      <protection/>
    </xf>
    <xf numFmtId="4" fontId="4" fillId="33" borderId="19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4" fontId="4" fillId="33" borderId="20" xfId="0" applyNumberFormat="1" applyFont="1" applyFill="1" applyBorder="1" applyAlignment="1">
      <alignment horizontal="center" vertical="center" wrapText="1"/>
    </xf>
    <xf numFmtId="175" fontId="4" fillId="33" borderId="20" xfId="52" applyNumberFormat="1" applyFont="1" applyFill="1" applyBorder="1" applyAlignment="1">
      <alignment horizontal="center" vertical="center" wrapText="1"/>
      <protection/>
    </xf>
    <xf numFmtId="4" fontId="4" fillId="33" borderId="20" xfId="52" applyNumberFormat="1" applyFont="1" applyFill="1" applyBorder="1" applyAlignment="1">
      <alignment horizontal="center" vertical="center" wrapText="1"/>
      <protection/>
    </xf>
    <xf numFmtId="4" fontId="4" fillId="33" borderId="21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wrapText="1"/>
    </xf>
    <xf numFmtId="0" fontId="43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="82" zoomScaleNormal="82" zoomScaleSheetLayoutView="100" zoomScalePageLayoutView="34" workbookViewId="0" topLeftCell="A4">
      <selection activeCell="C14" sqref="C14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5" width="11.25390625" style="35" customWidth="1"/>
    <col min="6" max="6" width="11.25390625" style="1" customWidth="1"/>
    <col min="7" max="8" width="11.25390625" style="35" customWidth="1"/>
    <col min="9" max="9" width="11.25390625" style="1" bestFit="1" customWidth="1"/>
    <col min="10" max="16384" width="9.125" style="1" customWidth="1"/>
  </cols>
  <sheetData>
    <row r="1" spans="2:8" s="2" customFormat="1" ht="27" customHeight="1">
      <c r="B1" s="3"/>
      <c r="C1" s="72" t="s">
        <v>25</v>
      </c>
      <c r="D1" s="72"/>
      <c r="E1" s="72"/>
      <c r="F1" s="72"/>
      <c r="G1" s="36"/>
      <c r="H1" s="18"/>
    </row>
    <row r="2" spans="2:8" s="2" customFormat="1" ht="41.25" customHeight="1">
      <c r="B2" s="4"/>
      <c r="C2" s="72" t="s">
        <v>26</v>
      </c>
      <c r="D2" s="72"/>
      <c r="E2" s="72"/>
      <c r="F2" s="72"/>
      <c r="G2" s="37"/>
      <c r="H2" s="18"/>
    </row>
    <row r="3" spans="1:8" s="5" customFormat="1" ht="63" customHeight="1">
      <c r="A3" s="73" t="s">
        <v>21</v>
      </c>
      <c r="B3" s="73"/>
      <c r="C3" s="19"/>
      <c r="D3" s="19"/>
      <c r="E3" s="19"/>
      <c r="G3" s="19"/>
      <c r="H3" s="19"/>
    </row>
    <row r="4" spans="1:8" s="2" customFormat="1" ht="18.75" customHeight="1" thickBot="1">
      <c r="A4" s="78" t="s">
        <v>27</v>
      </c>
      <c r="B4" s="78"/>
      <c r="C4" s="18"/>
      <c r="D4" s="18"/>
      <c r="E4" s="18"/>
      <c r="G4" s="18"/>
      <c r="H4" s="18"/>
    </row>
    <row r="5" spans="1:9" s="6" customFormat="1" ht="39" customHeight="1">
      <c r="A5" s="74" t="s">
        <v>7</v>
      </c>
      <c r="B5" s="76" t="s">
        <v>8</v>
      </c>
      <c r="C5" s="51" t="s">
        <v>28</v>
      </c>
      <c r="D5" s="51" t="s">
        <v>29</v>
      </c>
      <c r="E5" s="52" t="s">
        <v>30</v>
      </c>
      <c r="F5" s="51" t="s">
        <v>34</v>
      </c>
      <c r="G5" s="52" t="s">
        <v>36</v>
      </c>
      <c r="H5" s="53" t="s">
        <v>38</v>
      </c>
      <c r="I5" s="54" t="s">
        <v>39</v>
      </c>
    </row>
    <row r="6" spans="1:9" s="6" customFormat="1" ht="27" customHeight="1" thickBot="1">
      <c r="A6" s="75"/>
      <c r="B6" s="77"/>
      <c r="C6" s="55" t="s">
        <v>31</v>
      </c>
      <c r="D6" s="55" t="s">
        <v>32</v>
      </c>
      <c r="E6" s="55" t="s">
        <v>33</v>
      </c>
      <c r="F6" s="56" t="s">
        <v>35</v>
      </c>
      <c r="G6" s="56" t="s">
        <v>37</v>
      </c>
      <c r="H6" s="57" t="s">
        <v>23</v>
      </c>
      <c r="I6" s="58" t="s">
        <v>40</v>
      </c>
    </row>
    <row r="7" spans="1:9" s="2" customFormat="1" ht="18.75" customHeight="1">
      <c r="A7" s="59"/>
      <c r="B7" s="60" t="s">
        <v>9</v>
      </c>
      <c r="C7" s="61">
        <v>558.7</v>
      </c>
      <c r="D7" s="61">
        <v>721.4</v>
      </c>
      <c r="E7" s="61">
        <v>396.7</v>
      </c>
      <c r="F7" s="62">
        <v>414.6</v>
      </c>
      <c r="G7" s="63">
        <v>725.8</v>
      </c>
      <c r="H7" s="61">
        <v>760.5</v>
      </c>
      <c r="I7" s="64">
        <v>358.6</v>
      </c>
    </row>
    <row r="8" spans="1:9" s="2" customFormat="1" ht="18.75" customHeight="1" thickBot="1">
      <c r="A8" s="65"/>
      <c r="B8" s="66" t="s">
        <v>10</v>
      </c>
      <c r="C8" s="67">
        <v>558.7</v>
      </c>
      <c r="D8" s="67">
        <v>721.4</v>
      </c>
      <c r="E8" s="67">
        <v>396.7</v>
      </c>
      <c r="F8" s="68">
        <v>414.6</v>
      </c>
      <c r="G8" s="69">
        <v>725.8</v>
      </c>
      <c r="H8" s="67">
        <v>760.5</v>
      </c>
      <c r="I8" s="70">
        <v>358.6</v>
      </c>
    </row>
    <row r="9" spans="1:9" s="2" customFormat="1" ht="18.75" customHeight="1">
      <c r="A9" s="79" t="s">
        <v>6</v>
      </c>
      <c r="B9" s="15" t="s">
        <v>3</v>
      </c>
      <c r="C9" s="23">
        <f>C8*45%/100</f>
        <v>2.5141500000000003</v>
      </c>
      <c r="D9" s="23">
        <f>D8*45%/100</f>
        <v>3.2462999999999997</v>
      </c>
      <c r="E9" s="23">
        <f>E8*45%/100</f>
        <v>1.7851499999999998</v>
      </c>
      <c r="F9" s="41">
        <f>F8*25%/100</f>
        <v>1.0365</v>
      </c>
      <c r="G9" s="23">
        <f>G8*45%/100</f>
        <v>3.2661000000000002</v>
      </c>
      <c r="H9" s="23">
        <f>H8*45%/100</f>
        <v>3.42225</v>
      </c>
      <c r="I9" s="41">
        <f>I8*25%/100</f>
        <v>0.8965000000000001</v>
      </c>
    </row>
    <row r="10" spans="1:9" s="5" customFormat="1" ht="18.75" customHeight="1">
      <c r="A10" s="79"/>
      <c r="B10" s="9" t="s">
        <v>13</v>
      </c>
      <c r="C10" s="20">
        <f aca="true" t="shared" si="0" ref="C10:H10">1007.68*C9</f>
        <v>2533.458672</v>
      </c>
      <c r="D10" s="20">
        <f t="shared" si="0"/>
        <v>3271.2315839999997</v>
      </c>
      <c r="E10" s="20">
        <f t="shared" si="0"/>
        <v>1798.8599519999998</v>
      </c>
      <c r="F10" s="38">
        <f t="shared" si="0"/>
        <v>1044.46032</v>
      </c>
      <c r="G10" s="20">
        <f t="shared" si="0"/>
        <v>3291.183648</v>
      </c>
      <c r="H10" s="20">
        <f t="shared" si="0"/>
        <v>3448.5328799999997</v>
      </c>
      <c r="I10" s="38">
        <f>1007.68*I9</f>
        <v>903.38512</v>
      </c>
    </row>
    <row r="11" spans="1:9" s="2" customFormat="1" ht="18.75" customHeight="1">
      <c r="A11" s="79"/>
      <c r="B11" s="9" t="s">
        <v>2</v>
      </c>
      <c r="C11" s="21">
        <f aca="true" t="shared" si="1" ref="C11:H11">C10/C7/12</f>
        <v>0.37788</v>
      </c>
      <c r="D11" s="21">
        <f t="shared" si="1"/>
        <v>0.37788</v>
      </c>
      <c r="E11" s="21">
        <f t="shared" si="1"/>
        <v>0.37788</v>
      </c>
      <c r="F11" s="39">
        <f t="shared" si="1"/>
        <v>0.2099333333333333</v>
      </c>
      <c r="G11" s="21">
        <f t="shared" si="1"/>
        <v>0.37788000000000005</v>
      </c>
      <c r="H11" s="21">
        <f t="shared" si="1"/>
        <v>0.37788</v>
      </c>
      <c r="I11" s="39">
        <f>I10/I7/12</f>
        <v>0.20993333333333333</v>
      </c>
    </row>
    <row r="12" spans="1:9" s="2" customFormat="1" ht="18.75" customHeight="1" thickBot="1">
      <c r="A12" s="80"/>
      <c r="B12" s="10" t="s">
        <v>0</v>
      </c>
      <c r="C12" s="22" t="s">
        <v>14</v>
      </c>
      <c r="D12" s="22" t="s">
        <v>14</v>
      </c>
      <c r="E12" s="22" t="s">
        <v>14</v>
      </c>
      <c r="F12" s="40" t="s">
        <v>14</v>
      </c>
      <c r="G12" s="22" t="s">
        <v>14</v>
      </c>
      <c r="H12" s="22" t="s">
        <v>14</v>
      </c>
      <c r="I12" s="40" t="s">
        <v>14</v>
      </c>
    </row>
    <row r="13" spans="1:9" s="2" customFormat="1" ht="18.75" customHeight="1" thickTop="1">
      <c r="A13" s="79" t="s">
        <v>16</v>
      </c>
      <c r="B13" s="15" t="s">
        <v>4</v>
      </c>
      <c r="C13" s="23">
        <f>C8*11%/10</f>
        <v>6.145700000000001</v>
      </c>
      <c r="D13" s="23">
        <f>D8*8%/10</f>
        <v>5.771199999999999</v>
      </c>
      <c r="E13" s="23">
        <f>E8*10%/10</f>
        <v>3.967</v>
      </c>
      <c r="F13" s="41">
        <f>F8*8%/10</f>
        <v>3.3167999999999997</v>
      </c>
      <c r="G13" s="23">
        <f>G8*10%/10</f>
        <v>7.258</v>
      </c>
      <c r="H13" s="23">
        <f>H8*10%/10</f>
        <v>7.6049999999999995</v>
      </c>
      <c r="I13" s="41">
        <f>I8*8%/10</f>
        <v>2.8688000000000002</v>
      </c>
    </row>
    <row r="14" spans="1:9" s="2" customFormat="1" ht="18.75" customHeight="1">
      <c r="A14" s="79"/>
      <c r="B14" s="9" t="s">
        <v>13</v>
      </c>
      <c r="C14" s="21">
        <f aca="true" t="shared" si="2" ref="C14:H14">2281.73*C13</f>
        <v>14022.828061000002</v>
      </c>
      <c r="D14" s="21">
        <f t="shared" si="2"/>
        <v>13168.320176</v>
      </c>
      <c r="E14" s="21">
        <f t="shared" si="2"/>
        <v>9051.62291</v>
      </c>
      <c r="F14" s="39">
        <f t="shared" si="2"/>
        <v>7568.042063999999</v>
      </c>
      <c r="G14" s="21">
        <f t="shared" si="2"/>
        <v>16560.79634</v>
      </c>
      <c r="H14" s="21">
        <f t="shared" si="2"/>
        <v>17352.55665</v>
      </c>
      <c r="I14" s="39">
        <f>2281.73*I13</f>
        <v>6545.827024</v>
      </c>
    </row>
    <row r="15" spans="1:9" s="2" customFormat="1" ht="18.75" customHeight="1">
      <c r="A15" s="79"/>
      <c r="B15" s="9" t="s">
        <v>2</v>
      </c>
      <c r="C15" s="21">
        <f aca="true" t="shared" si="3" ref="C15:H15">C14/C7/12</f>
        <v>2.0915858333333337</v>
      </c>
      <c r="D15" s="21">
        <f t="shared" si="3"/>
        <v>1.5211533333333334</v>
      </c>
      <c r="E15" s="21">
        <f t="shared" si="3"/>
        <v>1.9014416666666667</v>
      </c>
      <c r="F15" s="39">
        <f t="shared" si="3"/>
        <v>1.5211533333333331</v>
      </c>
      <c r="G15" s="21">
        <f t="shared" si="3"/>
        <v>1.901441666666667</v>
      </c>
      <c r="H15" s="21">
        <f t="shared" si="3"/>
        <v>1.9014416666666667</v>
      </c>
      <c r="I15" s="39">
        <f>I14/I7/12</f>
        <v>1.5211533333333334</v>
      </c>
    </row>
    <row r="16" spans="1:9" s="2" customFormat="1" ht="18.75" customHeight="1" thickBot="1">
      <c r="A16" s="80"/>
      <c r="B16" s="10" t="s">
        <v>0</v>
      </c>
      <c r="C16" s="22" t="s">
        <v>14</v>
      </c>
      <c r="D16" s="22" t="s">
        <v>14</v>
      </c>
      <c r="E16" s="22" t="s">
        <v>14</v>
      </c>
      <c r="F16" s="40" t="s">
        <v>14</v>
      </c>
      <c r="G16" s="22" t="s">
        <v>14</v>
      </c>
      <c r="H16" s="22" t="s">
        <v>14</v>
      </c>
      <c r="I16" s="40" t="s">
        <v>14</v>
      </c>
    </row>
    <row r="17" spans="1:9" s="16" customFormat="1" ht="18.75" customHeight="1" thickTop="1">
      <c r="A17" s="81" t="s">
        <v>17</v>
      </c>
      <c r="B17" s="11" t="s">
        <v>11</v>
      </c>
      <c r="C17" s="24">
        <v>271.8</v>
      </c>
      <c r="D17" s="24">
        <v>501.4</v>
      </c>
      <c r="E17" s="24">
        <v>334.5</v>
      </c>
      <c r="F17" s="71">
        <v>343.1</v>
      </c>
      <c r="G17" s="24">
        <v>581.5</v>
      </c>
      <c r="H17" s="24">
        <v>312.3</v>
      </c>
      <c r="I17" s="42">
        <v>324.6</v>
      </c>
    </row>
    <row r="18" spans="1:9" s="2" customFormat="1" ht="18.75" customHeight="1">
      <c r="A18" s="79"/>
      <c r="B18" s="12" t="s">
        <v>4</v>
      </c>
      <c r="C18" s="25">
        <f>C17*0.13</f>
        <v>35.334</v>
      </c>
      <c r="D18" s="25">
        <f>D17*0.11</f>
        <v>55.153999999999996</v>
      </c>
      <c r="E18" s="25">
        <f>E17*0.1</f>
        <v>33.45</v>
      </c>
      <c r="F18" s="43">
        <f>F17*0.08</f>
        <v>27.448000000000004</v>
      </c>
      <c r="G18" s="25">
        <f>G17*0.1</f>
        <v>58.150000000000006</v>
      </c>
      <c r="H18" s="25">
        <f>H17*0.15</f>
        <v>46.845</v>
      </c>
      <c r="I18" s="43">
        <f>I17*0.08</f>
        <v>25.968000000000004</v>
      </c>
    </row>
    <row r="19" spans="1:9" s="2" customFormat="1" ht="18.75" customHeight="1">
      <c r="A19" s="79"/>
      <c r="B19" s="9" t="s">
        <v>13</v>
      </c>
      <c r="C19" s="26">
        <f aca="true" t="shared" si="4" ref="C19:H19">445.14*C18</f>
        <v>15728.576760000002</v>
      </c>
      <c r="D19" s="26">
        <f t="shared" si="4"/>
        <v>24551.251559999997</v>
      </c>
      <c r="E19" s="26">
        <f t="shared" si="4"/>
        <v>14889.933</v>
      </c>
      <c r="F19" s="44">
        <f t="shared" si="4"/>
        <v>12218.202720000001</v>
      </c>
      <c r="G19" s="26">
        <f t="shared" si="4"/>
        <v>25884.891000000003</v>
      </c>
      <c r="H19" s="26">
        <f t="shared" si="4"/>
        <v>20852.5833</v>
      </c>
      <c r="I19" s="44">
        <f>445.14*I18</f>
        <v>11559.395520000002</v>
      </c>
    </row>
    <row r="20" spans="1:9" s="2" customFormat="1" ht="18.75" customHeight="1">
      <c r="A20" s="79"/>
      <c r="B20" s="9" t="s">
        <v>2</v>
      </c>
      <c r="C20" s="21">
        <f aca="true" t="shared" si="5" ref="C20:H20">C19/C7/12</f>
        <v>2.346008108108108</v>
      </c>
      <c r="D20" s="21">
        <f t="shared" si="5"/>
        <v>2.8360654699196</v>
      </c>
      <c r="E20" s="21">
        <f t="shared" si="5"/>
        <v>3.1278743382909</v>
      </c>
      <c r="F20" s="39">
        <f t="shared" si="5"/>
        <v>2.455821418234443</v>
      </c>
      <c r="G20" s="21">
        <f t="shared" si="5"/>
        <v>2.9719953844034173</v>
      </c>
      <c r="H20" s="21">
        <f t="shared" si="5"/>
        <v>2.2849642011834317</v>
      </c>
      <c r="I20" s="39">
        <f>I19/I7/12</f>
        <v>2.686232459564975</v>
      </c>
    </row>
    <row r="21" spans="1:9" s="2" customFormat="1" ht="18.75" customHeight="1" thickBot="1">
      <c r="A21" s="80"/>
      <c r="B21" s="10" t="s">
        <v>0</v>
      </c>
      <c r="C21" s="22" t="s">
        <v>14</v>
      </c>
      <c r="D21" s="22" t="s">
        <v>14</v>
      </c>
      <c r="E21" s="22" t="s">
        <v>14</v>
      </c>
      <c r="F21" s="40" t="s">
        <v>14</v>
      </c>
      <c r="G21" s="22" t="s">
        <v>14</v>
      </c>
      <c r="H21" s="22" t="s">
        <v>14</v>
      </c>
      <c r="I21" s="40" t="s">
        <v>14</v>
      </c>
    </row>
    <row r="22" spans="1:9" s="2" customFormat="1" ht="18.75" customHeight="1" thickTop="1">
      <c r="A22" s="81" t="s">
        <v>18</v>
      </c>
      <c r="B22" s="8" t="s">
        <v>4</v>
      </c>
      <c r="C22" s="27">
        <f>C8*0.25%</f>
        <v>1.3967500000000002</v>
      </c>
      <c r="D22" s="27">
        <f>D8*0.25%</f>
        <v>1.8034999999999999</v>
      </c>
      <c r="E22" s="27">
        <f>E8*0.25%</f>
        <v>0.99175</v>
      </c>
      <c r="F22" s="45">
        <f>F8*0.1%</f>
        <v>0.4146</v>
      </c>
      <c r="G22" s="27">
        <f>G8*0.15%</f>
        <v>1.0887</v>
      </c>
      <c r="H22" s="27">
        <f>H8*0.25%</f>
        <v>1.90125</v>
      </c>
      <c r="I22" s="45">
        <f>I8*0.15%</f>
        <v>0.5379</v>
      </c>
    </row>
    <row r="23" spans="1:9" s="2" customFormat="1" ht="18.75" customHeight="1">
      <c r="A23" s="79"/>
      <c r="B23" s="9" t="s">
        <v>13</v>
      </c>
      <c r="C23" s="25">
        <f aca="true" t="shared" si="6" ref="C23:H23">71.18*C22</f>
        <v>99.42066500000001</v>
      </c>
      <c r="D23" s="25">
        <f t="shared" si="6"/>
        <v>128.37313</v>
      </c>
      <c r="E23" s="25">
        <f t="shared" si="6"/>
        <v>70.59276500000001</v>
      </c>
      <c r="F23" s="43">
        <f t="shared" si="6"/>
        <v>29.511228000000006</v>
      </c>
      <c r="G23" s="25">
        <f t="shared" si="6"/>
        <v>77.493666</v>
      </c>
      <c r="H23" s="25">
        <f t="shared" si="6"/>
        <v>135.33097500000002</v>
      </c>
      <c r="I23" s="43">
        <f>71.18*I22</f>
        <v>38.28772200000001</v>
      </c>
    </row>
    <row r="24" spans="1:9" s="2" customFormat="1" ht="18.75" customHeight="1">
      <c r="A24" s="79"/>
      <c r="B24" s="9" t="s">
        <v>2</v>
      </c>
      <c r="C24" s="25">
        <f aca="true" t="shared" si="7" ref="C24:H24">C23/C7/12</f>
        <v>0.014829166666666666</v>
      </c>
      <c r="D24" s="25">
        <f t="shared" si="7"/>
        <v>0.014829166666666666</v>
      </c>
      <c r="E24" s="25">
        <f t="shared" si="7"/>
        <v>0.014829166666666671</v>
      </c>
      <c r="F24" s="43">
        <f t="shared" si="7"/>
        <v>0.0059316666666666676</v>
      </c>
      <c r="G24" s="25">
        <f t="shared" si="7"/>
        <v>0.008897500000000001</v>
      </c>
      <c r="H24" s="25">
        <f t="shared" si="7"/>
        <v>0.01482916666666667</v>
      </c>
      <c r="I24" s="43">
        <f>I23/I7/12</f>
        <v>0.008897500000000001</v>
      </c>
    </row>
    <row r="25" spans="1:9" s="2" customFormat="1" ht="18.75" customHeight="1" thickBot="1">
      <c r="A25" s="80"/>
      <c r="B25" s="10" t="s">
        <v>0</v>
      </c>
      <c r="C25" s="22" t="s">
        <v>14</v>
      </c>
      <c r="D25" s="22" t="s">
        <v>14</v>
      </c>
      <c r="E25" s="22" t="s">
        <v>14</v>
      </c>
      <c r="F25" s="40" t="s">
        <v>14</v>
      </c>
      <c r="G25" s="22" t="s">
        <v>14</v>
      </c>
      <c r="H25" s="22" t="s">
        <v>14</v>
      </c>
      <c r="I25" s="40" t="s">
        <v>14</v>
      </c>
    </row>
    <row r="26" spans="1:9" s="2" customFormat="1" ht="18.75" customHeight="1" thickTop="1">
      <c r="A26" s="81" t="s">
        <v>19</v>
      </c>
      <c r="B26" s="8" t="s">
        <v>5</v>
      </c>
      <c r="C26" s="28">
        <f>C8*0.7%</f>
        <v>3.9109</v>
      </c>
      <c r="D26" s="28">
        <f>D8*0.7%</f>
        <v>5.049799999999999</v>
      </c>
      <c r="E26" s="28">
        <f>E8*0.7%</f>
        <v>2.7768999999999995</v>
      </c>
      <c r="F26" s="46">
        <f>F8*0.7%</f>
        <v>2.9021999999999997</v>
      </c>
      <c r="G26" s="28">
        <f>G8*0.5%</f>
        <v>3.629</v>
      </c>
      <c r="H26" s="28">
        <f>H8*0.7%</f>
        <v>5.323499999999999</v>
      </c>
      <c r="I26" s="46">
        <f>I8*0.7%</f>
        <v>2.5101999999999998</v>
      </c>
    </row>
    <row r="27" spans="1:9" s="2" customFormat="1" ht="18.75" customHeight="1">
      <c r="A27" s="79"/>
      <c r="B27" s="9" t="s">
        <v>13</v>
      </c>
      <c r="C27" s="25">
        <f aca="true" t="shared" si="8" ref="C27:H27">45.32*C26</f>
        <v>177.241988</v>
      </c>
      <c r="D27" s="25">
        <f t="shared" si="8"/>
        <v>228.85693599999996</v>
      </c>
      <c r="E27" s="25">
        <f t="shared" si="8"/>
        <v>125.84910799999997</v>
      </c>
      <c r="F27" s="43">
        <f t="shared" si="8"/>
        <v>131.527704</v>
      </c>
      <c r="G27" s="25">
        <f t="shared" si="8"/>
        <v>164.46628</v>
      </c>
      <c r="H27" s="25">
        <f t="shared" si="8"/>
        <v>241.26101999999997</v>
      </c>
      <c r="I27" s="43">
        <f>45.32*I26</f>
        <v>113.76226399999999</v>
      </c>
    </row>
    <row r="28" spans="1:9" s="2" customFormat="1" ht="18.75" customHeight="1">
      <c r="A28" s="79"/>
      <c r="B28" s="9" t="s">
        <v>2</v>
      </c>
      <c r="C28" s="25">
        <f aca="true" t="shared" si="9" ref="C28:H28">C27/C7/12</f>
        <v>0.026436666666666664</v>
      </c>
      <c r="D28" s="25">
        <f t="shared" si="9"/>
        <v>0.026436666666666664</v>
      </c>
      <c r="E28" s="25">
        <f t="shared" si="9"/>
        <v>0.026436666666666664</v>
      </c>
      <c r="F28" s="43">
        <f t="shared" si="9"/>
        <v>0.026436666666666664</v>
      </c>
      <c r="G28" s="25">
        <f t="shared" si="9"/>
        <v>0.018883333333333335</v>
      </c>
      <c r="H28" s="25">
        <f t="shared" si="9"/>
        <v>0.026436666666666664</v>
      </c>
      <c r="I28" s="43">
        <f>I27/I7/12</f>
        <v>0.026436666666666664</v>
      </c>
    </row>
    <row r="29" spans="1:9" s="2" customFormat="1" ht="18.75" customHeight="1" thickBot="1">
      <c r="A29" s="80"/>
      <c r="B29" s="10" t="s">
        <v>0</v>
      </c>
      <c r="C29" s="22" t="s">
        <v>14</v>
      </c>
      <c r="D29" s="22" t="s">
        <v>14</v>
      </c>
      <c r="E29" s="22" t="s">
        <v>14</v>
      </c>
      <c r="F29" s="40" t="s">
        <v>14</v>
      </c>
      <c r="G29" s="22" t="s">
        <v>14</v>
      </c>
      <c r="H29" s="22" t="s">
        <v>14</v>
      </c>
      <c r="I29" s="40" t="s">
        <v>14</v>
      </c>
    </row>
    <row r="30" spans="1:9" s="16" customFormat="1" ht="18.75" customHeight="1" thickTop="1">
      <c r="A30" s="81" t="s">
        <v>20</v>
      </c>
      <c r="B30" s="11" t="s">
        <v>15</v>
      </c>
      <c r="C30" s="29" t="s">
        <v>22</v>
      </c>
      <c r="D30" s="29" t="s">
        <v>22</v>
      </c>
      <c r="E30" s="29" t="s">
        <v>22</v>
      </c>
      <c r="F30" s="47" t="s">
        <v>24</v>
      </c>
      <c r="G30" s="29" t="s">
        <v>41</v>
      </c>
      <c r="H30" s="29" t="s">
        <v>42</v>
      </c>
      <c r="I30" s="47" t="s">
        <v>23</v>
      </c>
    </row>
    <row r="31" spans="1:9" s="2" customFormat="1" ht="18.75" customHeight="1">
      <c r="A31" s="79"/>
      <c r="B31" s="13" t="s">
        <v>4</v>
      </c>
      <c r="C31" s="30">
        <f aca="true" t="shared" si="10" ref="C31:H31">C30*8%</f>
        <v>0</v>
      </c>
      <c r="D31" s="30">
        <f t="shared" si="10"/>
        <v>0</v>
      </c>
      <c r="E31" s="30">
        <f t="shared" si="10"/>
        <v>0</v>
      </c>
      <c r="F31" s="48">
        <f t="shared" si="10"/>
        <v>1.44</v>
      </c>
      <c r="G31" s="30">
        <f t="shared" si="10"/>
        <v>1.92</v>
      </c>
      <c r="H31" s="30">
        <f t="shared" si="10"/>
        <v>1.6</v>
      </c>
      <c r="I31" s="48">
        <f>I30*8%</f>
        <v>0.96</v>
      </c>
    </row>
    <row r="32" spans="1:9" s="2" customFormat="1" ht="18.75" customHeight="1">
      <c r="A32" s="79"/>
      <c r="B32" s="14" t="s">
        <v>1</v>
      </c>
      <c r="C32" s="26">
        <f aca="true" t="shared" si="11" ref="C32:H32">C31*1209.48</f>
        <v>0</v>
      </c>
      <c r="D32" s="26">
        <f t="shared" si="11"/>
        <v>0</v>
      </c>
      <c r="E32" s="26">
        <f t="shared" si="11"/>
        <v>0</v>
      </c>
      <c r="F32" s="44">
        <f t="shared" si="11"/>
        <v>1741.6512</v>
      </c>
      <c r="G32" s="26">
        <f t="shared" si="11"/>
        <v>2322.2016</v>
      </c>
      <c r="H32" s="26">
        <f t="shared" si="11"/>
        <v>1935.1680000000001</v>
      </c>
      <c r="I32" s="44">
        <f>I31*1209.48</f>
        <v>1161.1008</v>
      </c>
    </row>
    <row r="33" spans="1:9" s="2" customFormat="1" ht="18.75" customHeight="1">
      <c r="A33" s="79"/>
      <c r="B33" s="14" t="s">
        <v>2</v>
      </c>
      <c r="C33" s="21">
        <f aca="true" t="shared" si="12" ref="C33:H33">C32/C7</f>
        <v>0</v>
      </c>
      <c r="D33" s="21">
        <f t="shared" si="12"/>
        <v>0</v>
      </c>
      <c r="E33" s="21">
        <f t="shared" si="12"/>
        <v>0</v>
      </c>
      <c r="F33" s="39">
        <f t="shared" si="12"/>
        <v>4.200798842257598</v>
      </c>
      <c r="G33" s="21">
        <f t="shared" si="12"/>
        <v>3.1995062000551115</v>
      </c>
      <c r="H33" s="21">
        <f t="shared" si="12"/>
        <v>2.5445996055226825</v>
      </c>
      <c r="I33" s="39">
        <f>I32/I7</f>
        <v>3.2378717233686554</v>
      </c>
    </row>
    <row r="34" spans="1:9" s="2" customFormat="1" ht="18.75" customHeight="1" thickBot="1">
      <c r="A34" s="80"/>
      <c r="B34" s="10" t="s">
        <v>0</v>
      </c>
      <c r="C34" s="22" t="s">
        <v>14</v>
      </c>
      <c r="D34" s="22" t="s">
        <v>14</v>
      </c>
      <c r="E34" s="22" t="s">
        <v>14</v>
      </c>
      <c r="F34" s="40" t="s">
        <v>14</v>
      </c>
      <c r="G34" s="22" t="s">
        <v>14</v>
      </c>
      <c r="H34" s="22" t="s">
        <v>14</v>
      </c>
      <c r="I34" s="40" t="s">
        <v>14</v>
      </c>
    </row>
    <row r="35" spans="1:9" s="7" customFormat="1" ht="18.75" customHeight="1" thickTop="1">
      <c r="A35" s="82" t="s">
        <v>12</v>
      </c>
      <c r="B35" s="83"/>
      <c r="C35" s="31">
        <f aca="true" t="shared" si="13" ref="C35:H35">C10+C14+C19+C23+C27+C32</f>
        <v>32561.526146000007</v>
      </c>
      <c r="D35" s="31">
        <f t="shared" si="13"/>
        <v>41348.03338599999</v>
      </c>
      <c r="E35" s="31">
        <f t="shared" si="13"/>
        <v>25936.857735</v>
      </c>
      <c r="F35" s="49">
        <f t="shared" si="13"/>
        <v>22733.395236</v>
      </c>
      <c r="G35" s="31">
        <f t="shared" si="13"/>
        <v>48301.032534000005</v>
      </c>
      <c r="H35" s="31">
        <f t="shared" si="13"/>
        <v>43965.43282499999</v>
      </c>
      <c r="I35" s="49">
        <f>I10+I14+I19+I23+I27+I32</f>
        <v>20321.758450000005</v>
      </c>
    </row>
    <row r="36" spans="3:8" s="7" customFormat="1" ht="13.5" customHeight="1">
      <c r="C36" s="32"/>
      <c r="D36" s="32"/>
      <c r="E36" s="32"/>
      <c r="G36" s="32"/>
      <c r="H36" s="32"/>
    </row>
    <row r="37" spans="3:9" s="7" customFormat="1" ht="13.5" customHeight="1">
      <c r="C37" s="33">
        <f aca="true" t="shared" si="14" ref="C37:H37">C35/C7/12</f>
        <v>4.856739774774776</v>
      </c>
      <c r="D37" s="33">
        <f t="shared" si="14"/>
        <v>4.776364636586266</v>
      </c>
      <c r="E37" s="33">
        <f t="shared" si="14"/>
        <v>5.4484618382909</v>
      </c>
      <c r="F37" s="50">
        <f t="shared" si="14"/>
        <v>4.569342988422576</v>
      </c>
      <c r="G37" s="33">
        <f t="shared" si="14"/>
        <v>5.545723401074677</v>
      </c>
      <c r="H37" s="33">
        <f t="shared" si="14"/>
        <v>4.817601668310321</v>
      </c>
      <c r="I37" s="50">
        <f>I35/I7/12</f>
        <v>4.722475936512364</v>
      </c>
    </row>
    <row r="38" spans="3:8" s="17" customFormat="1" ht="12.75">
      <c r="C38" s="34"/>
      <c r="D38" s="34"/>
      <c r="E38" s="34"/>
      <c r="G38" s="34"/>
      <c r="H38" s="34"/>
    </row>
    <row r="39" spans="3:8" s="2" customFormat="1" ht="12.75">
      <c r="C39" s="18"/>
      <c r="D39" s="18"/>
      <c r="E39" s="18"/>
      <c r="G39" s="18"/>
      <c r="H39" s="18"/>
    </row>
    <row r="40" spans="3:8" s="2" customFormat="1" ht="12.75">
      <c r="C40" s="18"/>
      <c r="D40" s="18"/>
      <c r="E40" s="18"/>
      <c r="G40" s="18"/>
      <c r="H40" s="18"/>
    </row>
    <row r="41" spans="3:8" s="2" customFormat="1" ht="12.75">
      <c r="C41" s="18"/>
      <c r="D41" s="18"/>
      <c r="E41" s="18"/>
      <c r="G41" s="18"/>
      <c r="H41" s="18"/>
    </row>
    <row r="42" spans="3:8" s="2" customFormat="1" ht="12.75">
      <c r="C42" s="18"/>
      <c r="D42" s="18"/>
      <c r="E42" s="18"/>
      <c r="G42" s="18"/>
      <c r="H42" s="18"/>
    </row>
    <row r="43" spans="3:8" s="2" customFormat="1" ht="12.75">
      <c r="C43" s="18"/>
      <c r="D43" s="18"/>
      <c r="E43" s="18"/>
      <c r="G43" s="18"/>
      <c r="H43" s="18"/>
    </row>
    <row r="44" spans="3:8" s="2" customFormat="1" ht="12.75">
      <c r="C44" s="18"/>
      <c r="D44" s="18"/>
      <c r="E44" s="18"/>
      <c r="G44" s="18"/>
      <c r="H44" s="18"/>
    </row>
    <row r="45" spans="3:8" s="2" customFormat="1" ht="12.75">
      <c r="C45" s="18"/>
      <c r="D45" s="18"/>
      <c r="E45" s="18"/>
      <c r="G45" s="18"/>
      <c r="H45" s="18"/>
    </row>
    <row r="46" spans="3:8" s="2" customFormat="1" ht="12.75">
      <c r="C46" s="18"/>
      <c r="D46" s="18"/>
      <c r="E46" s="18"/>
      <c r="G46" s="18"/>
      <c r="H46" s="18"/>
    </row>
    <row r="47" spans="3:8" s="2" customFormat="1" ht="12.75">
      <c r="C47" s="18"/>
      <c r="D47" s="18"/>
      <c r="E47" s="18"/>
      <c r="G47" s="18"/>
      <c r="H47" s="18"/>
    </row>
    <row r="48" spans="3:8" s="2" customFormat="1" ht="12.75">
      <c r="C48" s="18"/>
      <c r="D48" s="18"/>
      <c r="E48" s="18"/>
      <c r="G48" s="18"/>
      <c r="H48" s="18"/>
    </row>
    <row r="49" spans="3:8" s="2" customFormat="1" ht="12.75">
      <c r="C49" s="18"/>
      <c r="D49" s="18"/>
      <c r="E49" s="18"/>
      <c r="G49" s="18"/>
      <c r="H49" s="18"/>
    </row>
    <row r="50" spans="3:8" s="2" customFormat="1" ht="12.75">
      <c r="C50" s="18"/>
      <c r="D50" s="18"/>
      <c r="E50" s="18"/>
      <c r="G50" s="18"/>
      <c r="H50" s="18"/>
    </row>
    <row r="51" spans="3:8" s="2" customFormat="1" ht="12.75">
      <c r="C51" s="18"/>
      <c r="D51" s="18"/>
      <c r="E51" s="18"/>
      <c r="G51" s="18"/>
      <c r="H51" s="18"/>
    </row>
    <row r="52" spans="3:8" s="2" customFormat="1" ht="12.75">
      <c r="C52" s="18"/>
      <c r="D52" s="18"/>
      <c r="E52" s="18"/>
      <c r="G52" s="18"/>
      <c r="H52" s="18"/>
    </row>
    <row r="53" spans="3:8" s="2" customFormat="1" ht="12.75">
      <c r="C53" s="18"/>
      <c r="D53" s="18"/>
      <c r="E53" s="18"/>
      <c r="G53" s="18"/>
      <c r="H53" s="18"/>
    </row>
    <row r="54" spans="3:8" s="2" customFormat="1" ht="12.75">
      <c r="C54" s="18"/>
      <c r="D54" s="18"/>
      <c r="E54" s="18"/>
      <c r="G54" s="18"/>
      <c r="H54" s="18"/>
    </row>
    <row r="55" spans="3:8" s="2" customFormat="1" ht="12.75">
      <c r="C55" s="18"/>
      <c r="D55" s="18"/>
      <c r="E55" s="18"/>
      <c r="G55" s="18"/>
      <c r="H55" s="18"/>
    </row>
    <row r="56" spans="3:8" s="2" customFormat="1" ht="12.75">
      <c r="C56" s="18"/>
      <c r="D56" s="18"/>
      <c r="E56" s="18"/>
      <c r="G56" s="18"/>
      <c r="H56" s="18"/>
    </row>
    <row r="57" spans="3:8" s="2" customFormat="1" ht="12.75">
      <c r="C57" s="18"/>
      <c r="D57" s="18"/>
      <c r="E57" s="18"/>
      <c r="G57" s="18"/>
      <c r="H57" s="18"/>
    </row>
    <row r="58" spans="3:8" s="2" customFormat="1" ht="12.75">
      <c r="C58" s="18"/>
      <c r="D58" s="18"/>
      <c r="E58" s="18"/>
      <c r="G58" s="18"/>
      <c r="H58" s="18"/>
    </row>
    <row r="59" spans="3:8" s="2" customFormat="1" ht="12.75">
      <c r="C59" s="18"/>
      <c r="D59" s="18"/>
      <c r="E59" s="18"/>
      <c r="G59" s="18"/>
      <c r="H59" s="18"/>
    </row>
    <row r="60" spans="3:8" s="2" customFormat="1" ht="12.75">
      <c r="C60" s="18"/>
      <c r="D60" s="18"/>
      <c r="E60" s="18"/>
      <c r="G60" s="18"/>
      <c r="H60" s="18"/>
    </row>
    <row r="61" spans="3:8" s="2" customFormat="1" ht="12.75">
      <c r="C61" s="18"/>
      <c r="D61" s="18"/>
      <c r="E61" s="18"/>
      <c r="G61" s="18"/>
      <c r="H61" s="18"/>
    </row>
    <row r="62" spans="3:8" s="2" customFormat="1" ht="12.75">
      <c r="C62" s="18"/>
      <c r="D62" s="18"/>
      <c r="E62" s="18"/>
      <c r="G62" s="18"/>
      <c r="H62" s="18"/>
    </row>
    <row r="63" spans="3:8" s="2" customFormat="1" ht="12.75">
      <c r="C63" s="18"/>
      <c r="D63" s="18"/>
      <c r="E63" s="18"/>
      <c r="G63" s="18"/>
      <c r="H63" s="18"/>
    </row>
    <row r="64" spans="3:8" s="2" customFormat="1" ht="12.75">
      <c r="C64" s="18"/>
      <c r="D64" s="18"/>
      <c r="E64" s="18"/>
      <c r="G64" s="18"/>
      <c r="H64" s="18"/>
    </row>
    <row r="65" spans="3:8" s="2" customFormat="1" ht="12.75">
      <c r="C65" s="18"/>
      <c r="D65" s="18"/>
      <c r="E65" s="18"/>
      <c r="G65" s="18"/>
      <c r="H65" s="18"/>
    </row>
    <row r="66" spans="3:8" s="2" customFormat="1" ht="12.75">
      <c r="C66" s="18"/>
      <c r="D66" s="18"/>
      <c r="E66" s="18"/>
      <c r="G66" s="18"/>
      <c r="H66" s="18"/>
    </row>
    <row r="67" spans="3:8" s="2" customFormat="1" ht="12.75">
      <c r="C67" s="18"/>
      <c r="D67" s="18"/>
      <c r="E67" s="18"/>
      <c r="G67" s="18"/>
      <c r="H67" s="18"/>
    </row>
    <row r="68" spans="3:8" s="2" customFormat="1" ht="12.75">
      <c r="C68" s="18"/>
      <c r="D68" s="18"/>
      <c r="E68" s="18"/>
      <c r="G68" s="18"/>
      <c r="H68" s="18"/>
    </row>
    <row r="69" spans="3:8" s="2" customFormat="1" ht="12.75">
      <c r="C69" s="18"/>
      <c r="D69" s="18"/>
      <c r="E69" s="18"/>
      <c r="G69" s="18"/>
      <c r="H69" s="18"/>
    </row>
    <row r="70" spans="3:8" s="2" customFormat="1" ht="12.75">
      <c r="C70" s="18"/>
      <c r="D70" s="18"/>
      <c r="E70" s="18"/>
      <c r="G70" s="18"/>
      <c r="H70" s="18"/>
    </row>
    <row r="71" spans="3:8" s="2" customFormat="1" ht="12.75">
      <c r="C71" s="18"/>
      <c r="D71" s="18"/>
      <c r="E71" s="18"/>
      <c r="G71" s="18"/>
      <c r="H71" s="18"/>
    </row>
    <row r="72" spans="3:8" s="2" customFormat="1" ht="12.75">
      <c r="C72" s="18"/>
      <c r="D72" s="18"/>
      <c r="E72" s="18"/>
      <c r="G72" s="18"/>
      <c r="H72" s="18"/>
    </row>
    <row r="73" spans="3:8" s="2" customFormat="1" ht="12.75">
      <c r="C73" s="18"/>
      <c r="D73" s="18"/>
      <c r="E73" s="18"/>
      <c r="G73" s="18"/>
      <c r="H73" s="18"/>
    </row>
    <row r="74" spans="3:8" s="2" customFormat="1" ht="12.75">
      <c r="C74" s="18"/>
      <c r="D74" s="18"/>
      <c r="E74" s="18"/>
      <c r="G74" s="18"/>
      <c r="H74" s="18"/>
    </row>
    <row r="75" spans="3:8" s="2" customFormat="1" ht="12.75">
      <c r="C75" s="18"/>
      <c r="D75" s="18"/>
      <c r="E75" s="18"/>
      <c r="G75" s="18"/>
      <c r="H75" s="18"/>
    </row>
    <row r="76" spans="3:8" s="2" customFormat="1" ht="12.75">
      <c r="C76" s="18"/>
      <c r="D76" s="18"/>
      <c r="E76" s="18"/>
      <c r="G76" s="18"/>
      <c r="H76" s="18"/>
    </row>
    <row r="77" spans="3:8" s="2" customFormat="1" ht="12.75">
      <c r="C77" s="18"/>
      <c r="D77" s="18"/>
      <c r="E77" s="18"/>
      <c r="G77" s="18"/>
      <c r="H77" s="18"/>
    </row>
    <row r="78" spans="3:8" s="2" customFormat="1" ht="12.75">
      <c r="C78" s="18"/>
      <c r="D78" s="18"/>
      <c r="E78" s="18"/>
      <c r="G78" s="18"/>
      <c r="H78" s="18"/>
    </row>
    <row r="79" spans="3:8" s="2" customFormat="1" ht="12.75">
      <c r="C79" s="18"/>
      <c r="D79" s="18"/>
      <c r="E79" s="18"/>
      <c r="G79" s="18"/>
      <c r="H79" s="18"/>
    </row>
    <row r="80" spans="3:8" s="2" customFormat="1" ht="12.75">
      <c r="C80" s="18"/>
      <c r="D80" s="18"/>
      <c r="E80" s="18"/>
      <c r="G80" s="18"/>
      <c r="H80" s="18"/>
    </row>
    <row r="81" spans="3:8" s="2" customFormat="1" ht="12.75">
      <c r="C81" s="18"/>
      <c r="D81" s="18"/>
      <c r="E81" s="18"/>
      <c r="G81" s="18"/>
      <c r="H81" s="18"/>
    </row>
    <row r="82" spans="3:8" s="2" customFormat="1" ht="12.75">
      <c r="C82" s="18"/>
      <c r="D82" s="18"/>
      <c r="E82" s="18"/>
      <c r="G82" s="18"/>
      <c r="H82" s="18"/>
    </row>
    <row r="83" spans="3:8" s="2" customFormat="1" ht="12.75">
      <c r="C83" s="18"/>
      <c r="D83" s="18"/>
      <c r="E83" s="18"/>
      <c r="G83" s="18"/>
      <c r="H83" s="18"/>
    </row>
    <row r="84" spans="3:8" s="2" customFormat="1" ht="12.75">
      <c r="C84" s="18"/>
      <c r="D84" s="18"/>
      <c r="E84" s="18"/>
      <c r="G84" s="18"/>
      <c r="H84" s="18"/>
    </row>
    <row r="85" spans="3:8" s="2" customFormat="1" ht="12.75">
      <c r="C85" s="18"/>
      <c r="D85" s="18"/>
      <c r="E85" s="18"/>
      <c r="G85" s="18"/>
      <c r="H85" s="18"/>
    </row>
    <row r="86" spans="3:8" s="2" customFormat="1" ht="12.75">
      <c r="C86" s="18"/>
      <c r="D86" s="18"/>
      <c r="E86" s="18"/>
      <c r="G86" s="18"/>
      <c r="H86" s="18"/>
    </row>
    <row r="87" spans="3:8" s="2" customFormat="1" ht="12.75">
      <c r="C87" s="18"/>
      <c r="D87" s="18"/>
      <c r="E87" s="18"/>
      <c r="G87" s="18"/>
      <c r="H87" s="18"/>
    </row>
    <row r="88" spans="3:8" s="2" customFormat="1" ht="12.75">
      <c r="C88" s="18"/>
      <c r="D88" s="18"/>
      <c r="E88" s="18"/>
      <c r="G88" s="18"/>
      <c r="H88" s="18"/>
    </row>
    <row r="89" spans="3:8" s="2" customFormat="1" ht="12.75">
      <c r="C89" s="18"/>
      <c r="D89" s="18"/>
      <c r="E89" s="18"/>
      <c r="G89" s="18"/>
      <c r="H89" s="18"/>
    </row>
    <row r="90" spans="3:8" s="2" customFormat="1" ht="12.75">
      <c r="C90" s="18"/>
      <c r="D90" s="18"/>
      <c r="E90" s="18"/>
      <c r="G90" s="18"/>
      <c r="H90" s="18"/>
    </row>
    <row r="91" spans="3:8" s="2" customFormat="1" ht="12.75">
      <c r="C91" s="18"/>
      <c r="D91" s="18"/>
      <c r="E91" s="18"/>
      <c r="G91" s="18"/>
      <c r="H91" s="18"/>
    </row>
    <row r="92" spans="3:8" s="2" customFormat="1" ht="12.75">
      <c r="C92" s="18"/>
      <c r="D92" s="18"/>
      <c r="E92" s="18"/>
      <c r="G92" s="18"/>
      <c r="H92" s="18"/>
    </row>
    <row r="93" spans="3:8" s="2" customFormat="1" ht="12.75">
      <c r="C93" s="18"/>
      <c r="D93" s="18"/>
      <c r="E93" s="18"/>
      <c r="G93" s="18"/>
      <c r="H93" s="18"/>
    </row>
    <row r="94" spans="3:8" s="2" customFormat="1" ht="12.75">
      <c r="C94" s="18"/>
      <c r="D94" s="18"/>
      <c r="E94" s="18"/>
      <c r="G94" s="18"/>
      <c r="H94" s="18"/>
    </row>
    <row r="95" spans="3:8" s="2" customFormat="1" ht="12.75">
      <c r="C95" s="18"/>
      <c r="D95" s="18"/>
      <c r="E95" s="18"/>
      <c r="G95" s="18"/>
      <c r="H95" s="18"/>
    </row>
    <row r="96" spans="3:8" s="2" customFormat="1" ht="12.75">
      <c r="C96" s="18"/>
      <c r="D96" s="18"/>
      <c r="E96" s="18"/>
      <c r="G96" s="18"/>
      <c r="H96" s="18"/>
    </row>
    <row r="97" spans="3:8" s="2" customFormat="1" ht="12.75">
      <c r="C97" s="18"/>
      <c r="D97" s="18"/>
      <c r="E97" s="18"/>
      <c r="G97" s="18"/>
      <c r="H97" s="18"/>
    </row>
    <row r="98" spans="3:8" s="2" customFormat="1" ht="12.75">
      <c r="C98" s="18"/>
      <c r="D98" s="18"/>
      <c r="E98" s="18"/>
      <c r="G98" s="18"/>
      <c r="H98" s="18"/>
    </row>
    <row r="99" spans="3:8" s="2" customFormat="1" ht="12.75">
      <c r="C99" s="18"/>
      <c r="D99" s="18"/>
      <c r="E99" s="18"/>
      <c r="G99" s="18"/>
      <c r="H99" s="18"/>
    </row>
    <row r="100" spans="3:8" s="2" customFormat="1" ht="12.75">
      <c r="C100" s="18"/>
      <c r="D100" s="18"/>
      <c r="E100" s="18"/>
      <c r="G100" s="18"/>
      <c r="H100" s="18"/>
    </row>
    <row r="101" spans="3:8" s="2" customFormat="1" ht="12.75">
      <c r="C101" s="18"/>
      <c r="D101" s="18"/>
      <c r="E101" s="18"/>
      <c r="G101" s="18"/>
      <c r="H101" s="18"/>
    </row>
    <row r="102" spans="3:8" s="2" customFormat="1" ht="12.75">
      <c r="C102" s="18"/>
      <c r="D102" s="18"/>
      <c r="E102" s="18"/>
      <c r="G102" s="18"/>
      <c r="H102" s="18"/>
    </row>
    <row r="103" spans="3:8" s="2" customFormat="1" ht="12.75">
      <c r="C103" s="18"/>
      <c r="D103" s="18"/>
      <c r="E103" s="18"/>
      <c r="G103" s="18"/>
      <c r="H103" s="18"/>
    </row>
    <row r="104" spans="3:8" s="2" customFormat="1" ht="12.75">
      <c r="C104" s="18"/>
      <c r="D104" s="18"/>
      <c r="E104" s="18"/>
      <c r="G104" s="18"/>
      <c r="H104" s="18"/>
    </row>
    <row r="105" spans="3:8" s="2" customFormat="1" ht="12.75">
      <c r="C105" s="18"/>
      <c r="D105" s="18"/>
      <c r="E105" s="18"/>
      <c r="G105" s="18"/>
      <c r="H105" s="18"/>
    </row>
    <row r="106" spans="3:8" s="2" customFormat="1" ht="12.75">
      <c r="C106" s="18"/>
      <c r="D106" s="18"/>
      <c r="E106" s="18"/>
      <c r="G106" s="18"/>
      <c r="H106" s="18"/>
    </row>
    <row r="107" spans="3:8" s="2" customFormat="1" ht="12.75">
      <c r="C107" s="18"/>
      <c r="D107" s="18"/>
      <c r="E107" s="18"/>
      <c r="G107" s="18"/>
      <c r="H107" s="18"/>
    </row>
    <row r="108" spans="3:8" s="2" customFormat="1" ht="12.75">
      <c r="C108" s="18"/>
      <c r="D108" s="18"/>
      <c r="E108" s="18"/>
      <c r="G108" s="18"/>
      <c r="H108" s="18"/>
    </row>
    <row r="109" spans="3:8" s="2" customFormat="1" ht="12.75">
      <c r="C109" s="18"/>
      <c r="D109" s="18"/>
      <c r="E109" s="18"/>
      <c r="G109" s="18"/>
      <c r="H109" s="18"/>
    </row>
    <row r="110" spans="3:8" s="2" customFormat="1" ht="12.75">
      <c r="C110" s="18"/>
      <c r="D110" s="18"/>
      <c r="E110" s="18"/>
      <c r="G110" s="18"/>
      <c r="H110" s="18"/>
    </row>
    <row r="111" spans="3:8" s="2" customFormat="1" ht="12.75">
      <c r="C111" s="18"/>
      <c r="D111" s="18"/>
      <c r="E111" s="18"/>
      <c r="G111" s="18"/>
      <c r="H111" s="18"/>
    </row>
    <row r="112" spans="3:8" s="2" customFormat="1" ht="12.75">
      <c r="C112" s="18"/>
      <c r="D112" s="18"/>
      <c r="E112" s="18"/>
      <c r="G112" s="18"/>
      <c r="H112" s="18"/>
    </row>
  </sheetData>
  <sheetProtection/>
  <mergeCells count="13">
    <mergeCell ref="A9:A12"/>
    <mergeCell ref="A13:A16"/>
    <mergeCell ref="A17:A21"/>
    <mergeCell ref="A22:A25"/>
    <mergeCell ref="A30:A34"/>
    <mergeCell ref="A35:B35"/>
    <mergeCell ref="A26:A29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User</cp:lastModifiedBy>
  <cp:lastPrinted>2016-10-03T08:36:29Z</cp:lastPrinted>
  <dcterms:created xsi:type="dcterms:W3CDTF">2007-12-13T08:11:03Z</dcterms:created>
  <dcterms:modified xsi:type="dcterms:W3CDTF">2017-03-19T11:43:44Z</dcterms:modified>
  <cp:category/>
  <cp:version/>
  <cp:contentType/>
  <cp:contentStatus/>
</cp:coreProperties>
</file>